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watanabenorito/Desktop/"/>
    </mc:Choice>
  </mc:AlternateContent>
  <xr:revisionPtr revIDLastSave="0" documentId="13_ncr:1_{F95F338D-272F-0742-8959-8DA762B1F6AC}" xr6:coauthVersionLast="36" xr6:coauthVersionMax="36" xr10:uidLastSave="{00000000-0000-0000-0000-000000000000}"/>
  <bookViews>
    <workbookView xWindow="0" yWindow="460" windowWidth="28800" windowHeight="15940" activeTab="1" xr2:uid="{F5743167-3918-BF42-B312-E11796F5EA1E}"/>
  </bookViews>
  <sheets>
    <sheet name="Sheet1" sheetId="1" r:id="rId1"/>
    <sheet name="Sheet2"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2" l="1"/>
  <c r="H21" i="2"/>
  <c r="H20" i="2"/>
  <c r="G18" i="2"/>
  <c r="G4" i="2" s="1"/>
  <c r="G19" i="2" s="1"/>
  <c r="F22" i="2"/>
  <c r="F23" i="2" s="1"/>
  <c r="F24" i="2" s="1"/>
  <c r="E22" i="2"/>
  <c r="E23" i="2" s="1"/>
  <c r="E24" i="2" s="1"/>
  <c r="D22" i="2"/>
  <c r="C22" i="2"/>
  <c r="C23" i="2" s="1"/>
  <c r="C24" i="2" s="1"/>
  <c r="B22" i="2"/>
  <c r="D23" i="2"/>
  <c r="D24" i="2" s="1"/>
  <c r="B23" i="2"/>
  <c r="C21" i="2"/>
  <c r="D21" i="2"/>
  <c r="E21" i="2"/>
  <c r="F21" i="2"/>
  <c r="G23" i="2" l="1"/>
  <c r="G24" i="2" s="1"/>
  <c r="D18" i="2"/>
  <c r="D4" i="2" s="1"/>
  <c r="D19" i="2" s="1"/>
  <c r="E18" i="2"/>
  <c r="E4" i="2" s="1"/>
  <c r="E19" i="2" s="1"/>
  <c r="F18" i="2"/>
  <c r="F4" i="2" s="1"/>
  <c r="F19" i="2" s="1"/>
  <c r="C18" i="2"/>
  <c r="C4" i="2" s="1"/>
  <c r="C19" i="2" s="1"/>
  <c r="B18" i="2"/>
  <c r="B4" i="2" s="1"/>
  <c r="B19" i="2" s="1"/>
  <c r="B24" i="2" s="1"/>
  <c r="E21" i="1"/>
  <c r="B20" i="1"/>
  <c r="B22" i="1" s="1"/>
</calcChain>
</file>

<file path=xl/sharedStrings.xml><?xml version="1.0" encoding="utf-8"?>
<sst xmlns="http://schemas.openxmlformats.org/spreadsheetml/2006/main" count="86" uniqueCount="75">
  <si>
    <t>新規ホームページ制作</t>
    <rPh sb="0" eb="2">
      <t>シンk</t>
    </rPh>
    <phoneticPr fontId="1"/>
  </si>
  <si>
    <t>コンテンツ制作</t>
    <phoneticPr fontId="1"/>
  </si>
  <si>
    <t>自己資金</t>
    <phoneticPr fontId="1"/>
  </si>
  <si>
    <t>日本政策金融公庫</t>
    <phoneticPr fontId="1"/>
  </si>
  <si>
    <t>申込金額</t>
    <phoneticPr fontId="1"/>
  </si>
  <si>
    <t>設備資金合計</t>
    <rPh sb="0" eb="1">
      <t>g</t>
    </rPh>
    <phoneticPr fontId="1"/>
  </si>
  <si>
    <t>広告宣伝費</t>
    <phoneticPr fontId="1"/>
  </si>
  <si>
    <t>人件費</t>
    <phoneticPr fontId="1"/>
  </si>
  <si>
    <t>税理士・社労士顧問料</t>
    <rPh sb="0" eb="2">
      <t>シャロ</t>
    </rPh>
    <phoneticPr fontId="1"/>
  </si>
  <si>
    <t>水道光熱費</t>
    <phoneticPr fontId="1"/>
  </si>
  <si>
    <t>保険料</t>
    <phoneticPr fontId="1"/>
  </si>
  <si>
    <t>家賃</t>
    <rPh sb="0" eb="2">
      <t>ヤチn</t>
    </rPh>
    <phoneticPr fontId="1"/>
  </si>
  <si>
    <t>行政書士会費</t>
    <phoneticPr fontId="1"/>
  </si>
  <si>
    <t>通信費（電話・ネット等）</t>
    <rPh sb="0" eb="2">
      <t>デンw</t>
    </rPh>
    <phoneticPr fontId="1"/>
  </si>
  <si>
    <t>交通費</t>
    <phoneticPr fontId="1"/>
  </si>
  <si>
    <t>事務用品・消耗品費</t>
    <phoneticPr fontId="1"/>
  </si>
  <si>
    <t>車両費（リース代含む）</t>
    <rPh sb="0" eb="1">
      <t>フk</t>
    </rPh>
    <phoneticPr fontId="1"/>
  </si>
  <si>
    <t>支払手数料・外注費</t>
    <rPh sb="0" eb="2">
      <t>ガイチュ</t>
    </rPh>
    <phoneticPr fontId="1"/>
  </si>
  <si>
    <t>運転資金合計</t>
    <rPh sb="0" eb="1">
      <t>g</t>
    </rPh>
    <phoneticPr fontId="1"/>
  </si>
  <si>
    <t>総事業費合計</t>
    <rPh sb="0" eb="1">
      <t>g</t>
    </rPh>
    <phoneticPr fontId="1"/>
  </si>
  <si>
    <t>５　資金計画表</t>
    <rPh sb="0" eb="7">
      <t>ヒョ</t>
    </rPh>
    <phoneticPr fontId="1"/>
  </si>
  <si>
    <t>６　月別売上計画</t>
    <rPh sb="0" eb="2">
      <t>ツキベt</t>
    </rPh>
    <phoneticPr fontId="1"/>
  </si>
  <si>
    <t>1月</t>
    <phoneticPr fontId="1"/>
  </si>
  <si>
    <t>2月</t>
  </si>
  <si>
    <t>3月</t>
  </si>
  <si>
    <t>4月</t>
  </si>
  <si>
    <t>5月</t>
  </si>
  <si>
    <t>6月</t>
  </si>
  <si>
    <t>7月</t>
  </si>
  <si>
    <t>8月</t>
  </si>
  <si>
    <t>9月</t>
  </si>
  <si>
    <t>10月</t>
  </si>
  <si>
    <t>11月</t>
  </si>
  <si>
    <t>12月</t>
  </si>
  <si>
    <t>合計</t>
    <rPh sb="0" eb="2">
      <t>ゴウケ</t>
    </rPh>
    <phoneticPr fontId="1"/>
  </si>
  <si>
    <t>※仕入れは特になし</t>
    <rPh sb="0" eb="1">
      <t>シイr</t>
    </rPh>
    <phoneticPr fontId="1"/>
  </si>
  <si>
    <t>月売上内訳</t>
    <rPh sb="0" eb="2">
      <t>ウチワk</t>
    </rPh>
    <phoneticPr fontId="1"/>
  </si>
  <si>
    <t>建設業関係</t>
    <phoneticPr fontId="1"/>
  </si>
  <si>
    <t>運送業関係</t>
    <phoneticPr fontId="1"/>
  </si>
  <si>
    <t>自動車関係</t>
    <rPh sb="0" eb="1">
      <t>k</t>
    </rPh>
    <phoneticPr fontId="1"/>
  </si>
  <si>
    <t>広告関係</t>
    <phoneticPr fontId="1"/>
  </si>
  <si>
    <t>月により変動します。</t>
    <rPh sb="0" eb="2">
      <t>ヘンド</t>
    </rPh>
    <phoneticPr fontId="1"/>
  </si>
  <si>
    <t>５カ年計画書</t>
    <rPh sb="0" eb="1">
      <t>sy</t>
    </rPh>
    <phoneticPr fontId="1"/>
  </si>
  <si>
    <t>2019年</t>
    <rPh sb="0" eb="1">
      <t>ネn</t>
    </rPh>
    <phoneticPr fontId="1"/>
  </si>
  <si>
    <t>2020年</t>
    <phoneticPr fontId="1"/>
  </si>
  <si>
    <t>2021年</t>
    <phoneticPr fontId="1"/>
  </si>
  <si>
    <t>2022年</t>
    <phoneticPr fontId="1"/>
  </si>
  <si>
    <t>2023年</t>
    <phoneticPr fontId="1"/>
  </si>
  <si>
    <t>売上</t>
    <rPh sb="0" eb="2">
      <t>ウリアg</t>
    </rPh>
    <phoneticPr fontId="1"/>
  </si>
  <si>
    <t>一般経費</t>
    <phoneticPr fontId="1"/>
  </si>
  <si>
    <t>収益</t>
    <rPh sb="0" eb="2">
      <t>シュウエk</t>
    </rPh>
    <phoneticPr fontId="1"/>
  </si>
  <si>
    <t>月合計</t>
    <rPh sb="0" eb="1">
      <t>ツキ</t>
    </rPh>
    <phoneticPr fontId="1"/>
  </si>
  <si>
    <t>広告費</t>
    <phoneticPr fontId="1"/>
  </si>
  <si>
    <t>売上が増加しても今の事務所から増床したり移転の予定はありません。</t>
    <rPh sb="0" eb="1">
      <t>ゾ</t>
    </rPh>
    <phoneticPr fontId="1"/>
  </si>
  <si>
    <t>2019年の広告費を計上していないのは、申込金額300万円を充てる予定の為。</t>
    <rPh sb="0" eb="1">
      <t>ネn</t>
    </rPh>
    <phoneticPr fontId="1"/>
  </si>
  <si>
    <t>特殊車両通行許可申請をご依頼頂いている顧客からの車両台数及び申請経路数増加の見込み</t>
    <rPh sb="0" eb="2">
      <t>シンセ</t>
    </rPh>
    <phoneticPr fontId="1"/>
  </si>
  <si>
    <t>経費に関する事項：</t>
    <rPh sb="0" eb="1">
      <t>カn</t>
    </rPh>
    <phoneticPr fontId="1"/>
  </si>
  <si>
    <t>売上増加の要因と根拠：</t>
    <rPh sb="0" eb="2">
      <t>コンky</t>
    </rPh>
    <phoneticPr fontId="1"/>
  </si>
  <si>
    <t>経営事項審査客の増加に伴う関連業務の依頼、紹介が期待できる。</t>
    <rPh sb="0" eb="1">
      <t>キャk</t>
    </rPh>
    <phoneticPr fontId="1"/>
  </si>
  <si>
    <t>年間固定売上（1件20万円）になり得る経営事項審査の顧客を現実的に厳しく見て、「年6社獲得」を目指す。</t>
    <rPh sb="0" eb="1">
      <t>キビシk</t>
    </rPh>
    <phoneticPr fontId="1"/>
  </si>
  <si>
    <t>運送業顧客から、今後既存業務（特殊車両通行許可申請）以外に、倉庫業や運送業の手続き依頼を受注見込み。</t>
    <rPh sb="0" eb="2">
      <t>コキャk</t>
    </rPh>
    <phoneticPr fontId="1"/>
  </si>
  <si>
    <t>年商3000万円までは今のメンバー（私、正社員2名、パート3名）でも十分完遂可能。ただ、労働時間伸長や賞与を見越して増額。</t>
    <rPh sb="0" eb="2">
      <t>ネn</t>
    </rPh>
    <phoneticPr fontId="1"/>
  </si>
  <si>
    <t>人件費・支払手数料・外注費・広告費は、売上状況により変わる変動費です（万一売上が増えない場合、経費も増えない）。</t>
    <rPh sb="0" eb="2">
      <t>シハラ</t>
    </rPh>
    <phoneticPr fontId="1"/>
  </si>
  <si>
    <t>売上増加に関しては楽観視せずに、年15%-20%程度の成長を現実的数字として見込んでます。</t>
    <rPh sb="0" eb="2">
      <t>ラッk</t>
    </rPh>
    <phoneticPr fontId="1"/>
  </si>
  <si>
    <t>借入金返済（第一信金）</t>
    <rPh sb="0" eb="2">
      <t>コウコ</t>
    </rPh>
    <phoneticPr fontId="1"/>
  </si>
  <si>
    <t>支払利息・その他雑費</t>
    <phoneticPr fontId="1"/>
  </si>
  <si>
    <t>納税・借入金返済合計</t>
    <rPh sb="0" eb="10">
      <t>ゴ</t>
    </rPh>
    <phoneticPr fontId="1"/>
  </si>
  <si>
    <t>納税資金（10-15%）</t>
    <rPh sb="0" eb="4">
      <t>（</t>
    </rPh>
    <phoneticPr fontId="1"/>
  </si>
  <si>
    <t>2024年</t>
    <phoneticPr fontId="1"/>
  </si>
  <si>
    <t>納税・借入金返済後収益</t>
    <rPh sb="0" eb="11">
      <t>シュ</t>
    </rPh>
    <phoneticPr fontId="1"/>
  </si>
  <si>
    <t>事業主生活費に関する事項：</t>
    <rPh sb="0" eb="13">
      <t>ジギョ</t>
    </rPh>
    <phoneticPr fontId="1"/>
  </si>
  <si>
    <t>事業予測数字を厳し目に見ている為、2019-2021は納税・借入金返済後利益（事業主生活費）は少なく見積もっています。</t>
    <rPh sb="0" eb="1">
      <t xml:space="preserve"> </t>
    </rPh>
    <phoneticPr fontId="1"/>
  </si>
  <si>
    <t>しかしながら、事業主は別会社からの役員報酬が月20万円程ある為、個人生活破綻の心配はありません。</t>
    <rPh sb="0" eb="1">
      <t>j</t>
    </rPh>
    <phoneticPr fontId="1"/>
  </si>
  <si>
    <t>支払利息・その他雑費</t>
    <rPh sb="0" eb="4">
      <t>・</t>
    </rPh>
    <phoneticPr fontId="1"/>
  </si>
  <si>
    <t>借入金返済（日本公庫）</t>
    <rPh sb="0" eb="2">
      <t>コウコ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</si>
</sst>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
    <font>
      <sz val="12"/>
      <color theme="1"/>
      <name val="ＭＳ Ｐゴシック"/>
      <family val="2"/>
      <charset val="128"/>
    </font>
    <font>
      <sz val="6"/>
      <name val="ＭＳ Ｐゴシック"/>
      <family val="2"/>
      <charset val="128"/>
    </font>
    <font>
      <b/>
      <sz val="12"/>
      <color theme="1"/>
      <name val="ＭＳ Ｐゴシック"/>
      <family val="2"/>
      <charset val="128"/>
    </font>
  </fonts>
  <fills count="10">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6" fontId="0" fillId="0" borderId="0">
      <alignment vertical="center"/>
    </xf>
  </cellStyleXfs>
  <cellXfs count="18">
    <xf numFmtId="6" fontId="0" fillId="0" borderId="0" xfId="0">
      <alignment vertical="center"/>
    </xf>
    <xf numFmtId="6" fontId="0" fillId="0" borderId="1" xfId="0" applyBorder="1">
      <alignment vertical="center"/>
    </xf>
    <xf numFmtId="6" fontId="0" fillId="0" borderId="2" xfId="0" applyBorder="1">
      <alignment vertical="center"/>
    </xf>
    <xf numFmtId="6" fontId="0" fillId="0" borderId="0" xfId="0" applyBorder="1">
      <alignment vertical="center"/>
    </xf>
    <xf numFmtId="6" fontId="2" fillId="2" borderId="1" xfId="0" applyFont="1" applyFill="1" applyBorder="1">
      <alignment vertical="center"/>
    </xf>
    <xf numFmtId="6" fontId="0" fillId="4" borderId="1" xfId="0" applyFill="1" applyBorder="1">
      <alignment vertical="center"/>
    </xf>
    <xf numFmtId="6" fontId="0" fillId="5" borderId="1" xfId="0" applyFill="1" applyBorder="1">
      <alignment vertical="center"/>
    </xf>
    <xf numFmtId="9" fontId="0" fillId="0" borderId="1" xfId="0" applyNumberFormat="1" applyBorder="1">
      <alignment vertical="center"/>
    </xf>
    <xf numFmtId="6" fontId="0" fillId="0" borderId="0" xfId="0" applyFill="1" applyBorder="1">
      <alignment vertical="center"/>
    </xf>
    <xf numFmtId="6" fontId="0" fillId="0" borderId="1" xfId="0" applyBorder="1" applyAlignment="1">
      <alignment horizontal="right" vertical="center"/>
    </xf>
    <xf numFmtId="6" fontId="0" fillId="6" borderId="1" xfId="0" applyFill="1" applyBorder="1">
      <alignment vertical="center"/>
    </xf>
    <xf numFmtId="6" fontId="0" fillId="7" borderId="1" xfId="0" applyFill="1" applyBorder="1">
      <alignment vertical="center"/>
    </xf>
    <xf numFmtId="6" fontId="0" fillId="2" borderId="0" xfId="0" applyFill="1" applyBorder="1">
      <alignment vertical="center"/>
    </xf>
    <xf numFmtId="6" fontId="2" fillId="3" borderId="1" xfId="0" applyFont="1" applyFill="1" applyBorder="1">
      <alignment vertical="center"/>
    </xf>
    <xf numFmtId="6" fontId="0" fillId="8" borderId="1" xfId="0" applyFill="1" applyBorder="1">
      <alignment vertical="center"/>
    </xf>
    <xf numFmtId="6" fontId="0" fillId="5" borderId="2" xfId="0" applyFill="1" applyBorder="1">
      <alignment vertical="center"/>
    </xf>
    <xf numFmtId="6" fontId="0" fillId="9" borderId="1" xfId="0" applyFill="1" applyBorder="1">
      <alignment vertical="center"/>
    </xf>
    <xf numFmtId="6" fontId="0" fillId="2" borderId="0" xfId="0" applyFill="1">
      <alignment vertical="center"/>
    </xf>
  </cellXfs>
  <cellStyles count="1">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BAAAE-FE12-3241-8696-E9B6D3A4C2CD}">
  <dimension ref="A1:H22"/>
  <sheetViews>
    <sheetView zoomScale="125" zoomScaleNormal="125" workbookViewId="0">
      <selection activeCell="A20" sqref="A20"/>
    </sheetView>
  </sheetViews>
  <sheetFormatPr baseColWidth="10" defaultRowHeight="15"/>
  <cols>
    <col min="1" max="1" width="22.33203125" bestFit="1" customWidth="1"/>
    <col min="4" max="4" width="17" customWidth="1"/>
    <col min="5" max="5" width="12.1640625" customWidth="1"/>
  </cols>
  <sheetData>
    <row r="1" spans="1:8">
      <c r="A1" t="s">
        <v>20</v>
      </c>
    </row>
    <row r="3" spans="1:8">
      <c r="A3" s="1" t="s">
        <v>0</v>
      </c>
      <c r="B3" s="1">
        <v>1000000</v>
      </c>
      <c r="D3" s="1" t="s">
        <v>2</v>
      </c>
      <c r="E3" s="1">
        <v>2000000</v>
      </c>
    </row>
    <row r="4" spans="1:8">
      <c r="A4" s="1" t="s">
        <v>1</v>
      </c>
      <c r="B4" s="1">
        <v>4000000</v>
      </c>
      <c r="D4" s="4" t="s">
        <v>3</v>
      </c>
      <c r="E4" s="4">
        <v>5000000</v>
      </c>
    </row>
    <row r="5" spans="1:8">
      <c r="A5" s="4" t="s">
        <v>5</v>
      </c>
      <c r="B5" s="4">
        <v>5000000</v>
      </c>
      <c r="D5" s="13" t="s">
        <v>4</v>
      </c>
      <c r="E5" s="13">
        <v>3000000</v>
      </c>
    </row>
    <row r="6" spans="1:8">
      <c r="A6" s="3"/>
      <c r="B6" s="3"/>
    </row>
    <row r="7" spans="1:8">
      <c r="A7" s="13" t="s">
        <v>6</v>
      </c>
      <c r="B7" s="13">
        <v>3000000</v>
      </c>
    </row>
    <row r="8" spans="1:8">
      <c r="A8" s="1" t="s">
        <v>7</v>
      </c>
      <c r="B8" s="1">
        <v>490000</v>
      </c>
      <c r="D8" t="s">
        <v>21</v>
      </c>
      <c r="E8" t="s">
        <v>35</v>
      </c>
    </row>
    <row r="9" spans="1:8">
      <c r="A9" s="1" t="s">
        <v>8</v>
      </c>
      <c r="B9" s="1">
        <v>45000</v>
      </c>
      <c r="D9" s="1" t="s">
        <v>22</v>
      </c>
      <c r="E9" s="1">
        <v>1200000</v>
      </c>
    </row>
    <row r="10" spans="1:8">
      <c r="A10" s="1" t="s">
        <v>9</v>
      </c>
      <c r="B10" s="1">
        <v>15000</v>
      </c>
      <c r="D10" s="1" t="s">
        <v>23</v>
      </c>
      <c r="E10" s="1">
        <v>1200000</v>
      </c>
      <c r="G10" t="s">
        <v>36</v>
      </c>
    </row>
    <row r="11" spans="1:8">
      <c r="A11" s="1" t="s">
        <v>10</v>
      </c>
      <c r="B11" s="1">
        <v>141000</v>
      </c>
      <c r="D11" s="1" t="s">
        <v>24</v>
      </c>
      <c r="E11" s="1">
        <v>1800000</v>
      </c>
      <c r="G11" s="1" t="s">
        <v>37</v>
      </c>
      <c r="H11" s="7">
        <v>0.5</v>
      </c>
    </row>
    <row r="12" spans="1:8">
      <c r="A12" s="1" t="s">
        <v>11</v>
      </c>
      <c r="B12" s="1">
        <v>165000</v>
      </c>
      <c r="D12" s="1" t="s">
        <v>25</v>
      </c>
      <c r="E12" s="1">
        <v>1500000</v>
      </c>
      <c r="G12" s="1" t="s">
        <v>38</v>
      </c>
      <c r="H12" s="7">
        <v>0.2</v>
      </c>
    </row>
    <row r="13" spans="1:8">
      <c r="A13" s="1" t="s">
        <v>12</v>
      </c>
      <c r="B13" s="1">
        <v>7000</v>
      </c>
      <c r="D13" s="1" t="s">
        <v>26</v>
      </c>
      <c r="E13" s="1">
        <v>1200000</v>
      </c>
      <c r="G13" s="1" t="s">
        <v>39</v>
      </c>
      <c r="H13" s="7">
        <v>0.15</v>
      </c>
    </row>
    <row r="14" spans="1:8">
      <c r="A14" s="1" t="s">
        <v>13</v>
      </c>
      <c r="B14" s="1">
        <v>20000</v>
      </c>
      <c r="D14" s="1" t="s">
        <v>27</v>
      </c>
      <c r="E14" s="1">
        <v>1800000</v>
      </c>
      <c r="G14" s="1" t="s">
        <v>40</v>
      </c>
      <c r="H14" s="7">
        <v>0.15</v>
      </c>
    </row>
    <row r="15" spans="1:8">
      <c r="A15" s="1" t="s">
        <v>16</v>
      </c>
      <c r="B15" s="1">
        <v>50000</v>
      </c>
      <c r="D15" s="1" t="s">
        <v>28</v>
      </c>
      <c r="E15" s="1">
        <v>1800000</v>
      </c>
      <c r="G15" s="8" t="s">
        <v>41</v>
      </c>
      <c r="H15" s="3"/>
    </row>
    <row r="16" spans="1:8">
      <c r="A16" s="1" t="s">
        <v>14</v>
      </c>
      <c r="B16" s="1">
        <v>30000</v>
      </c>
      <c r="D16" s="1" t="s">
        <v>29</v>
      </c>
      <c r="E16" s="1">
        <v>1200000</v>
      </c>
    </row>
    <row r="17" spans="1:5">
      <c r="A17" s="1" t="s">
        <v>15</v>
      </c>
      <c r="B17" s="1">
        <v>20000</v>
      </c>
      <c r="D17" s="1" t="s">
        <v>30</v>
      </c>
      <c r="E17" s="1">
        <v>1200000</v>
      </c>
    </row>
    <row r="18" spans="1:5">
      <c r="A18" s="1" t="s">
        <v>17</v>
      </c>
      <c r="B18" s="1">
        <v>150000</v>
      </c>
      <c r="D18" s="1" t="s">
        <v>31</v>
      </c>
      <c r="E18" s="1">
        <v>1200000</v>
      </c>
    </row>
    <row r="19" spans="1:5">
      <c r="A19" s="1" t="s">
        <v>73</v>
      </c>
      <c r="B19" s="1">
        <v>20000</v>
      </c>
      <c r="D19" s="1" t="s">
        <v>32</v>
      </c>
      <c r="E19" s="1">
        <v>1500000</v>
      </c>
    </row>
    <row r="20" spans="1:5">
      <c r="A20" s="5" t="s">
        <v>18</v>
      </c>
      <c r="B20" s="5">
        <f>SUM(B7:B19)</f>
        <v>4153000</v>
      </c>
      <c r="D20" s="1" t="s">
        <v>33</v>
      </c>
      <c r="E20" s="1">
        <v>2000000</v>
      </c>
    </row>
    <row r="21" spans="1:5">
      <c r="D21" s="6" t="s">
        <v>34</v>
      </c>
      <c r="E21" s="6">
        <f>SUM(E9:E20)</f>
        <v>17600000</v>
      </c>
    </row>
    <row r="22" spans="1:5">
      <c r="A22" s="6" t="s">
        <v>19</v>
      </c>
      <c r="B22" s="6">
        <f>B5+B20</f>
        <v>9153000</v>
      </c>
      <c r="D22" s="3"/>
      <c r="E22" s="3"/>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D3E6F-80ED-2249-838E-A56157EF5E34}">
  <dimension ref="A1:H43"/>
  <sheetViews>
    <sheetView tabSelected="1" topLeftCell="A4" zoomScale="125" zoomScaleNormal="125" workbookViewId="0">
      <selection activeCell="A21" sqref="A21"/>
    </sheetView>
  </sheetViews>
  <sheetFormatPr baseColWidth="10" defaultRowHeight="15"/>
  <cols>
    <col min="1" max="1" width="22.6640625" customWidth="1"/>
    <col min="2" max="3" width="12" bestFit="1" customWidth="1"/>
    <col min="4" max="4" width="13" bestFit="1" customWidth="1"/>
    <col min="5" max="5" width="12" bestFit="1" customWidth="1"/>
    <col min="6" max="6" width="13" bestFit="1" customWidth="1"/>
    <col min="7" max="7" width="12" bestFit="1" customWidth="1"/>
  </cols>
  <sheetData>
    <row r="1" spans="1:7">
      <c r="A1" t="s">
        <v>42</v>
      </c>
    </row>
    <row r="2" spans="1:7">
      <c r="A2" s="1"/>
      <c r="B2" s="9" t="s">
        <v>43</v>
      </c>
      <c r="C2" s="9" t="s">
        <v>44</v>
      </c>
      <c r="D2" s="9" t="s">
        <v>45</v>
      </c>
      <c r="E2" s="9" t="s">
        <v>46</v>
      </c>
      <c r="F2" s="9" t="s">
        <v>47</v>
      </c>
      <c r="G2" s="9" t="s">
        <v>68</v>
      </c>
    </row>
    <row r="3" spans="1:7">
      <c r="A3" s="11" t="s">
        <v>48</v>
      </c>
      <c r="B3" s="11">
        <v>17600000</v>
      </c>
      <c r="C3" s="11">
        <v>20000000</v>
      </c>
      <c r="D3" s="11">
        <v>23000000</v>
      </c>
      <c r="E3" s="11">
        <v>26500000</v>
      </c>
      <c r="F3" s="11">
        <v>30000000</v>
      </c>
      <c r="G3" s="11">
        <v>33000000</v>
      </c>
    </row>
    <row r="4" spans="1:7">
      <c r="A4" s="10" t="s">
        <v>49</v>
      </c>
      <c r="B4" s="10">
        <f>B18*12</f>
        <v>13842000</v>
      </c>
      <c r="C4" s="10">
        <f t="shared" ref="C4:F4" si="0">C18*12</f>
        <v>16602000</v>
      </c>
      <c r="D4" s="10">
        <f t="shared" si="0"/>
        <v>19260000</v>
      </c>
      <c r="E4" s="10">
        <f t="shared" si="0"/>
        <v>20940000</v>
      </c>
      <c r="F4" s="10">
        <f t="shared" si="0"/>
        <v>23040000</v>
      </c>
      <c r="G4" s="10">
        <f t="shared" ref="G4" si="1">G18*12</f>
        <v>25680000</v>
      </c>
    </row>
    <row r="5" spans="1:7">
      <c r="A5" s="1" t="s">
        <v>7</v>
      </c>
      <c r="B5" s="1">
        <v>490000</v>
      </c>
      <c r="C5" s="1">
        <v>490000</v>
      </c>
      <c r="D5" s="1">
        <v>600000</v>
      </c>
      <c r="E5" s="1">
        <v>700000</v>
      </c>
      <c r="F5" s="1">
        <v>800000</v>
      </c>
      <c r="G5" s="1">
        <v>930000</v>
      </c>
    </row>
    <row r="6" spans="1:7">
      <c r="A6" s="1" t="s">
        <v>8</v>
      </c>
      <c r="B6" s="1">
        <v>45000</v>
      </c>
      <c r="C6" s="1">
        <v>45000</v>
      </c>
      <c r="D6" s="1">
        <v>60000</v>
      </c>
      <c r="E6" s="1">
        <v>60000</v>
      </c>
      <c r="F6" s="1">
        <v>75000</v>
      </c>
      <c r="G6" s="1">
        <v>90000</v>
      </c>
    </row>
    <row r="7" spans="1:7">
      <c r="A7" s="1" t="s">
        <v>9</v>
      </c>
      <c r="B7" s="1">
        <v>15000</v>
      </c>
      <c r="C7" s="1">
        <v>15000</v>
      </c>
      <c r="D7" s="1">
        <v>15000</v>
      </c>
      <c r="E7" s="1">
        <v>15000</v>
      </c>
      <c r="F7" s="1">
        <v>15000</v>
      </c>
      <c r="G7" s="1">
        <v>15000</v>
      </c>
    </row>
    <row r="8" spans="1:7">
      <c r="A8" s="1" t="s">
        <v>10</v>
      </c>
      <c r="B8" s="1">
        <v>141000</v>
      </c>
      <c r="C8" s="1">
        <v>141000</v>
      </c>
      <c r="D8" s="1">
        <v>150000</v>
      </c>
      <c r="E8" s="1">
        <v>150000</v>
      </c>
      <c r="F8" s="1">
        <v>160000</v>
      </c>
      <c r="G8" s="1">
        <v>180000</v>
      </c>
    </row>
    <row r="9" spans="1:7">
      <c r="A9" s="1" t="s">
        <v>11</v>
      </c>
      <c r="B9" s="1">
        <v>165000</v>
      </c>
      <c r="C9" s="1">
        <v>165000</v>
      </c>
      <c r="D9" s="1">
        <v>165000</v>
      </c>
      <c r="E9" s="1">
        <v>165000</v>
      </c>
      <c r="F9" s="1">
        <v>165000</v>
      </c>
      <c r="G9" s="1">
        <v>165000</v>
      </c>
    </row>
    <row r="10" spans="1:7">
      <c r="A10" s="1" t="s">
        <v>12</v>
      </c>
      <c r="B10" s="1">
        <v>7500</v>
      </c>
      <c r="C10" s="1">
        <v>7500</v>
      </c>
      <c r="D10" s="1">
        <v>15000</v>
      </c>
      <c r="E10" s="1">
        <v>15000</v>
      </c>
      <c r="F10" s="1">
        <v>15000</v>
      </c>
      <c r="G10" s="1">
        <v>15000</v>
      </c>
    </row>
    <row r="11" spans="1:7">
      <c r="A11" s="1" t="s">
        <v>13</v>
      </c>
      <c r="B11" s="1">
        <v>20000</v>
      </c>
      <c r="C11" s="1">
        <v>20000</v>
      </c>
      <c r="D11" s="1">
        <v>20000</v>
      </c>
      <c r="E11" s="1">
        <v>20000</v>
      </c>
      <c r="F11" s="1">
        <v>20000</v>
      </c>
      <c r="G11" s="1">
        <v>25000</v>
      </c>
    </row>
    <row r="12" spans="1:7">
      <c r="A12" s="1" t="s">
        <v>16</v>
      </c>
      <c r="B12" s="1">
        <v>50000</v>
      </c>
      <c r="C12" s="1">
        <v>50000</v>
      </c>
      <c r="D12" s="1">
        <v>70000</v>
      </c>
      <c r="E12" s="1">
        <v>70000</v>
      </c>
      <c r="F12" s="1">
        <v>70000</v>
      </c>
      <c r="G12" s="1">
        <v>70000</v>
      </c>
    </row>
    <row r="13" spans="1:7">
      <c r="A13" s="1" t="s">
        <v>14</v>
      </c>
      <c r="B13" s="1">
        <v>30000</v>
      </c>
      <c r="C13" s="1">
        <v>30000</v>
      </c>
      <c r="D13" s="1">
        <v>50000</v>
      </c>
      <c r="E13" s="1">
        <v>50000</v>
      </c>
      <c r="F13" s="1">
        <v>60000</v>
      </c>
      <c r="G13" s="1">
        <v>70000</v>
      </c>
    </row>
    <row r="14" spans="1:7">
      <c r="A14" s="1" t="s">
        <v>15</v>
      </c>
      <c r="B14" s="1">
        <v>20000</v>
      </c>
      <c r="C14" s="1">
        <v>30000</v>
      </c>
      <c r="D14" s="1">
        <v>40000</v>
      </c>
      <c r="E14" s="1">
        <v>50000</v>
      </c>
      <c r="F14" s="1">
        <v>60000</v>
      </c>
      <c r="G14" s="1">
        <v>80000</v>
      </c>
    </row>
    <row r="15" spans="1:7">
      <c r="A15" s="1" t="s">
        <v>17</v>
      </c>
      <c r="B15" s="1">
        <v>150000</v>
      </c>
      <c r="C15" s="1">
        <v>170000</v>
      </c>
      <c r="D15" s="1">
        <v>200000</v>
      </c>
      <c r="E15" s="1">
        <v>230000</v>
      </c>
      <c r="F15" s="1">
        <v>260000</v>
      </c>
      <c r="G15" s="1">
        <v>280000</v>
      </c>
    </row>
    <row r="16" spans="1:7">
      <c r="A16" s="1" t="s">
        <v>65</v>
      </c>
      <c r="B16" s="1">
        <v>20000</v>
      </c>
      <c r="C16" s="1">
        <v>20000</v>
      </c>
      <c r="D16" s="1">
        <v>20000</v>
      </c>
      <c r="E16" s="1">
        <v>20000</v>
      </c>
      <c r="F16" s="1">
        <v>20000</v>
      </c>
      <c r="G16" s="1">
        <v>20000</v>
      </c>
    </row>
    <row r="17" spans="1:8">
      <c r="A17" s="2" t="s">
        <v>52</v>
      </c>
      <c r="B17" s="1">
        <v>0</v>
      </c>
      <c r="C17" s="1">
        <v>200000</v>
      </c>
      <c r="D17" s="1">
        <v>200000</v>
      </c>
      <c r="E17" s="1">
        <v>200000</v>
      </c>
      <c r="F17" s="1">
        <v>200000</v>
      </c>
      <c r="G17" s="1">
        <v>200000</v>
      </c>
    </row>
    <row r="18" spans="1:8">
      <c r="A18" s="2" t="s">
        <v>51</v>
      </c>
      <c r="B18" s="1">
        <f>SUM(B5:B17)</f>
        <v>1153500</v>
      </c>
      <c r="C18" s="1">
        <f>SUM(C5:C17)</f>
        <v>1383500</v>
      </c>
      <c r="D18" s="1">
        <f t="shared" ref="D18:F18" si="2">SUM(D5:D17)</f>
        <v>1605000</v>
      </c>
      <c r="E18" s="1">
        <f t="shared" si="2"/>
        <v>1745000</v>
      </c>
      <c r="F18" s="1">
        <f t="shared" si="2"/>
        <v>1920000</v>
      </c>
      <c r="G18" s="1">
        <f t="shared" ref="G18" si="3">SUM(G5:G17)</f>
        <v>2140000</v>
      </c>
    </row>
    <row r="19" spans="1:8">
      <c r="A19" s="6" t="s">
        <v>50</v>
      </c>
      <c r="B19" s="15">
        <f>B3-B4</f>
        <v>3758000</v>
      </c>
      <c r="C19" s="15">
        <f t="shared" ref="C19:F19" si="4">C3-C4</f>
        <v>3398000</v>
      </c>
      <c r="D19" s="15">
        <f t="shared" si="4"/>
        <v>3740000</v>
      </c>
      <c r="E19" s="15">
        <f t="shared" si="4"/>
        <v>5560000</v>
      </c>
      <c r="F19" s="15">
        <f t="shared" si="4"/>
        <v>6960000</v>
      </c>
      <c r="G19" s="15">
        <f t="shared" ref="G19" si="5">G3-G4</f>
        <v>7320000</v>
      </c>
    </row>
    <row r="20" spans="1:8">
      <c r="A20" s="14" t="s">
        <v>74</v>
      </c>
      <c r="B20" s="1">
        <v>330000</v>
      </c>
      <c r="C20" s="1">
        <v>1000000</v>
      </c>
      <c r="D20" s="1">
        <v>1000000</v>
      </c>
      <c r="E20" s="1">
        <v>1000000</v>
      </c>
      <c r="F20" s="1">
        <v>1000000</v>
      </c>
      <c r="G20" s="1">
        <v>670000</v>
      </c>
      <c r="H20" s="1">
        <f>SUM(B20:G20)</f>
        <v>5000000</v>
      </c>
    </row>
    <row r="21" spans="1:8">
      <c r="A21" s="14" t="s">
        <v>64</v>
      </c>
      <c r="B21" s="1">
        <v>200000</v>
      </c>
      <c r="C21" s="1">
        <f t="shared" ref="C21:F21" si="6">50000*12</f>
        <v>600000</v>
      </c>
      <c r="D21" s="1">
        <f t="shared" si="6"/>
        <v>600000</v>
      </c>
      <c r="E21" s="1">
        <f t="shared" si="6"/>
        <v>600000</v>
      </c>
      <c r="F21" s="1">
        <f t="shared" si="6"/>
        <v>600000</v>
      </c>
      <c r="G21" s="1">
        <v>400000</v>
      </c>
      <c r="H21" s="1">
        <f>SUM(B21:G21)</f>
        <v>3000000</v>
      </c>
    </row>
    <row r="22" spans="1:8">
      <c r="A22" s="14" t="s">
        <v>67</v>
      </c>
      <c r="B22" s="1">
        <f>B19*0.1</f>
        <v>375800</v>
      </c>
      <c r="C22" s="1">
        <f>C19*0.1</f>
        <v>339800</v>
      </c>
      <c r="D22" s="1">
        <f>D19*0.1</f>
        <v>374000</v>
      </c>
      <c r="E22" s="1">
        <f>E19*0.15</f>
        <v>834000</v>
      </c>
      <c r="F22" s="1">
        <f>F19*0.15</f>
        <v>1044000</v>
      </c>
      <c r="G22" s="1">
        <f>G19*0.18</f>
        <v>1317600</v>
      </c>
    </row>
    <row r="23" spans="1:8">
      <c r="A23" s="14" t="s">
        <v>66</v>
      </c>
      <c r="B23" s="1">
        <f>SUM(B20:B22)</f>
        <v>905800</v>
      </c>
      <c r="C23" s="1">
        <f t="shared" ref="C23:G23" si="7">SUM(C20:C22)</f>
        <v>1939800</v>
      </c>
      <c r="D23" s="1">
        <f t="shared" si="7"/>
        <v>1974000</v>
      </c>
      <c r="E23" s="1">
        <f t="shared" si="7"/>
        <v>2434000</v>
      </c>
      <c r="F23" s="1">
        <f t="shared" si="7"/>
        <v>2644000</v>
      </c>
      <c r="G23" s="1">
        <f t="shared" si="7"/>
        <v>2387600</v>
      </c>
    </row>
    <row r="24" spans="1:8">
      <c r="A24" s="16" t="s">
        <v>69</v>
      </c>
      <c r="B24" s="16">
        <f>B19-B23</f>
        <v>2852200</v>
      </c>
      <c r="C24" s="16">
        <f t="shared" ref="C24:E24" si="8">C19-C23</f>
        <v>1458200</v>
      </c>
      <c r="D24" s="16">
        <f t="shared" si="8"/>
        <v>1766000</v>
      </c>
      <c r="E24" s="16">
        <f t="shared" si="8"/>
        <v>3126000</v>
      </c>
      <c r="F24" s="16">
        <f>F19-F23</f>
        <v>4316000</v>
      </c>
      <c r="G24" s="16">
        <f>G19-G23</f>
        <v>4932400</v>
      </c>
    </row>
    <row r="26" spans="1:8">
      <c r="A26" s="12" t="s">
        <v>57</v>
      </c>
    </row>
    <row r="27" spans="1:8">
      <c r="A27" s="8" t="s">
        <v>59</v>
      </c>
    </row>
    <row r="28" spans="1:8">
      <c r="A28" s="8" t="s">
        <v>58</v>
      </c>
    </row>
    <row r="29" spans="1:8">
      <c r="A29" s="8" t="s">
        <v>60</v>
      </c>
      <c r="B29" s="3"/>
      <c r="C29" s="3"/>
      <c r="D29" s="3"/>
      <c r="E29" s="3"/>
      <c r="F29" s="3"/>
    </row>
    <row r="30" spans="1:8">
      <c r="A30" s="8" t="s">
        <v>55</v>
      </c>
    </row>
    <row r="31" spans="1:8">
      <c r="A31" s="8" t="s">
        <v>63</v>
      </c>
    </row>
    <row r="32" spans="1:8">
      <c r="A32" s="8"/>
    </row>
    <row r="33" spans="1:1">
      <c r="A33" s="8"/>
    </row>
    <row r="34" spans="1:1">
      <c r="A34" s="12" t="s">
        <v>56</v>
      </c>
    </row>
    <row r="35" spans="1:1">
      <c r="A35" t="s">
        <v>61</v>
      </c>
    </row>
    <row r="36" spans="1:1">
      <c r="A36" t="s">
        <v>53</v>
      </c>
    </row>
    <row r="37" spans="1:1">
      <c r="A37" s="8" t="s">
        <v>54</v>
      </c>
    </row>
    <row r="38" spans="1:1">
      <c r="A38" s="8" t="s">
        <v>62</v>
      </c>
    </row>
    <row r="41" spans="1:1">
      <c r="A41" s="17" t="s">
        <v>70</v>
      </c>
    </row>
    <row r="42" spans="1:1">
      <c r="A42" t="s">
        <v>71</v>
      </c>
    </row>
    <row r="43" spans="1:1">
      <c r="A43" t="s">
        <v>72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2019-08-24T10:01:54Z</dcterms:created>
  <dcterms:modified xsi:type="dcterms:W3CDTF">2019-09-12T02:31:23Z</dcterms:modified>
</cp:coreProperties>
</file>